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drag\OneDrive\Desktop\NATIONAL CULTURE FUND OF BULGARIA\2023\"/>
    </mc:Choice>
  </mc:AlternateContent>
  <xr:revisionPtr revIDLastSave="0" documentId="8_{125A2DF0-20BB-4F04-9330-F70D3F2CEAF9}" xr6:coauthVersionLast="47" xr6:coauthVersionMax="47" xr10:uidLastSave="{00000000-0000-0000-0000-000000000000}"/>
  <bookViews>
    <workbookView xWindow="3810" yWindow="3810" windowWidth="2160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tBkMxo7WNKfjs5Y+sCp+euTLUGeGnnLlNeGRYTelHKM="/>
    </ext>
  </extLst>
</workbook>
</file>

<file path=xl/calcChain.xml><?xml version="1.0" encoding="utf-8"?>
<calcChain xmlns="http://schemas.openxmlformats.org/spreadsheetml/2006/main">
  <c r="D50" i="1" l="1"/>
  <c r="X48" i="1"/>
  <c r="Q44" i="1"/>
  <c r="W43" i="1"/>
  <c r="E43" i="1"/>
  <c r="F43" i="1" s="1"/>
  <c r="X41" i="1"/>
  <c r="Q40" i="1"/>
  <c r="W39" i="1"/>
  <c r="E39" i="1"/>
  <c r="F39" i="1" s="1"/>
  <c r="T37" i="1"/>
  <c r="Q37" i="1"/>
  <c r="N37" i="1"/>
  <c r="H37" i="1"/>
  <c r="W36" i="1"/>
  <c r="F36" i="1"/>
  <c r="K37" i="1" s="1"/>
  <c r="W37" i="1" s="1"/>
  <c r="X34" i="1"/>
  <c r="W31" i="1"/>
  <c r="E31" i="1"/>
  <c r="F31" i="1" s="1"/>
  <c r="X29" i="1"/>
  <c r="Q27" i="1"/>
  <c r="N27" i="1"/>
  <c r="H27" i="1"/>
  <c r="W26" i="1"/>
  <c r="E26" i="1"/>
  <c r="F26" i="1" s="1"/>
  <c r="W24" i="1"/>
  <c r="W23" i="1"/>
  <c r="F23" i="1"/>
  <c r="W22" i="1"/>
  <c r="W21" i="1"/>
  <c r="F21" i="1"/>
  <c r="X19" i="1"/>
  <c r="Q17" i="1"/>
  <c r="W16" i="1"/>
  <c r="E16" i="1"/>
  <c r="F16" i="1" s="1"/>
  <c r="X14" i="1"/>
  <c r="X51" i="1" s="1"/>
  <c r="W12" i="1"/>
  <c r="E12" i="1"/>
  <c r="E50" i="1" s="1"/>
  <c r="Y29" i="1" l="1"/>
  <c r="K27" i="1"/>
  <c r="W27" i="1" s="1"/>
  <c r="T27" i="1"/>
  <c r="T17" i="1"/>
  <c r="N17" i="1"/>
  <c r="K17" i="1"/>
  <c r="H17" i="1"/>
  <c r="Y19" i="1"/>
  <c r="Y41" i="1"/>
  <c r="K40" i="1"/>
  <c r="H40" i="1"/>
  <c r="T40" i="1"/>
  <c r="N40" i="1"/>
  <c r="K32" i="1"/>
  <c r="H32" i="1"/>
  <c r="Y34" i="1"/>
  <c r="T32" i="1"/>
  <c r="Q32" i="1"/>
  <c r="N32" i="1"/>
  <c r="Y48" i="1"/>
  <c r="H44" i="1"/>
  <c r="T44" i="1"/>
  <c r="N44" i="1"/>
  <c r="K44" i="1"/>
  <c r="F12" i="1"/>
  <c r="W40" i="1" l="1"/>
  <c r="W17" i="1"/>
  <c r="F50" i="1"/>
  <c r="T13" i="1"/>
  <c r="Q13" i="1"/>
  <c r="H13" i="1"/>
  <c r="N13" i="1"/>
  <c r="K13" i="1"/>
  <c r="Y14" i="1"/>
  <c r="Y51" i="1" s="1"/>
  <c r="W44" i="1"/>
  <c r="W32" i="1"/>
  <c r="W13" i="1" l="1"/>
</calcChain>
</file>

<file path=xl/sharedStrings.xml><?xml version="1.0" encoding="utf-8"?>
<sst xmlns="http://schemas.openxmlformats.org/spreadsheetml/2006/main" count="42" uniqueCount="42">
  <si>
    <t xml:space="preserve">НАЦИОНАЛЕН ФОНД „КУЛТУРА“ - ВТОРИ ЕТАП ОТ РАЗПРЕДЕЛЯНЕТО НА ОСТАТЪЦИ ЗА 2023 Г. 				</t>
  </si>
  <si>
    <t>(към 18.12.2023 г.)</t>
  </si>
  <si>
    <t>ПРОГРАМА</t>
  </si>
  <si>
    <t>ПЪРВИЧЕН ПРОЦЕНТ</t>
  </si>
  <si>
    <t>ВТОРИЧЕН ПРОЦЕНТ</t>
  </si>
  <si>
    <t>РАЗПОЛАГАЕМ РЕСУРС</t>
  </si>
  <si>
    <t>СЦЕНИЧНИ ИЗКУСТВА</t>
  </si>
  <si>
    <t>МУЗИКА</t>
  </si>
  <si>
    <t>ВИЗУАЛНИ ИЗКУСТВА</t>
  </si>
  <si>
    <t>ЛИТЕРАТУРА</t>
  </si>
  <si>
    <t>ЕКРАННИ ИЗКУСТВА</t>
  </si>
  <si>
    <t>КОНТРОЛА</t>
  </si>
  <si>
    <t>УСВОЯВАНЕ</t>
  </si>
  <si>
    <t>ОСТАТЪК</t>
  </si>
  <si>
    <t>СЪЗДАВАНЕ</t>
  </si>
  <si>
    <t>Устойчиви организации и фестивали</t>
  </si>
  <si>
    <t>Театър на отговорността</t>
  </si>
  <si>
    <t>Нонсофия</t>
  </si>
  <si>
    <t>Нови организации</t>
  </si>
  <si>
    <t>Дриймуърлд рекърдс</t>
  </si>
  <si>
    <t>Карон Лимен</t>
  </si>
  <si>
    <t>Музика за утрешния ден</t>
  </si>
  <si>
    <t>МОБИЛНОСТ И РАЗВИТИЕ</t>
  </si>
  <si>
    <t>В България</t>
  </si>
  <si>
    <t>В Чужбина</t>
  </si>
  <si>
    <t>ДЕБЮТИ</t>
  </si>
  <si>
    <t>Уке Фест</t>
  </si>
  <si>
    <t>B2Y</t>
  </si>
  <si>
    <t>Лагом Филмс ООД</t>
  </si>
  <si>
    <t>СОЦИАЛНО АНГАЖИРАНИ ИЗКУСТВА</t>
  </si>
  <si>
    <t>Хизоматрикс ЕООД</t>
  </si>
  <si>
    <t>Цветелина Милчева Димитрова</t>
  </si>
  <si>
    <t>КРИТИКА</t>
  </si>
  <si>
    <t>ЛЮБИТЕЛСКО ИЗКУСТВО</t>
  </si>
  <si>
    <t>НЧ "Съединение-Михалци-1870" Читалище</t>
  </si>
  <si>
    <t>РАЗПРОСТРАНЕНИЕ</t>
  </si>
  <si>
    <t>Фондация Приятели на НСО</t>
  </si>
  <si>
    <t>Атмосфера</t>
  </si>
  <si>
    <t>Симеон Стефанов Германов</t>
  </si>
  <si>
    <t>ОБЩО РАЗПОЛАГАЕМ РЕСУРС:</t>
  </si>
  <si>
    <t>Контрола:</t>
  </si>
  <si>
    <t>НЕСНИЖАЕМ ОСТАТЪК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</si>
</sst>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лв.-402]"/>
  </numFmts>
  <fonts count="20">
    <font>
      <sz val="11"/>
      <color theme="1"/>
      <name val="Calibri"/>
      <scheme val="minor"/>
    </font>
    <font>
      <sz val="11"/>
      <color theme="1"/>
      <name val="Calibri"/>
    </font>
    <font>
      <b/>
      <sz val="26"/>
      <color theme="0"/>
      <name val="Calibri"/>
    </font>
    <font>
      <sz val="11"/>
      <name val="Calibri"/>
    </font>
    <font>
      <b/>
      <i/>
      <sz val="12"/>
      <color theme="0"/>
      <name val="Calibri"/>
    </font>
    <font>
      <b/>
      <sz val="11"/>
      <color theme="1"/>
      <name val="Calibri"/>
    </font>
    <font>
      <b/>
      <sz val="11"/>
      <color theme="0"/>
      <name val="Calibri"/>
    </font>
    <font>
      <b/>
      <sz val="14"/>
      <color theme="1"/>
      <name val="Calibri"/>
    </font>
    <font>
      <sz val="11"/>
      <color rgb="FF2F5496"/>
      <name val="Calibri"/>
    </font>
    <font>
      <b/>
      <i/>
      <sz val="9"/>
      <color rgb="FF2F5496"/>
      <name val="Calibri"/>
    </font>
    <font>
      <sz val="11"/>
      <color theme="0"/>
      <name val="Calibri"/>
    </font>
    <font>
      <b/>
      <sz val="11"/>
      <color rgb="FF2F5496"/>
      <name val="Calibri"/>
    </font>
    <font>
      <b/>
      <i/>
      <sz val="9"/>
      <color theme="1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i/>
      <sz val="11"/>
      <color rgb="FF2F5496"/>
      <name val="Calibri"/>
    </font>
    <font>
      <b/>
      <sz val="12"/>
      <color rgb="FF2F5496"/>
      <name val="Calibri"/>
    </font>
    <font>
      <sz val="11"/>
      <color theme="4" tint="-0.249977111117893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  <fill>
      <patternFill patternType="solid">
        <fgColor rgb="FFD6DCE4"/>
        <bgColor rgb="FFD6DCE4"/>
      </patternFill>
    </fill>
    <fill>
      <patternFill patternType="solid">
        <fgColor rgb="FF8EAADB"/>
        <bgColor rgb="FF8EAADB"/>
      </patternFill>
    </fill>
    <fill>
      <patternFill patternType="solid">
        <fgColor rgb="FF1F3864"/>
        <bgColor rgb="FF1F3864"/>
      </patternFill>
    </fill>
    <fill>
      <patternFill patternType="solid">
        <fgColor rgb="FF7F7F7F"/>
        <bgColor rgb="FF7F7F7F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4" tint="0.59999389629810485"/>
        <bgColor rgb="FFD6DCE4"/>
      </patternFill>
    </fill>
    <fill>
      <patternFill patternType="solid">
        <fgColor theme="0" tint="-0.34998626667073579"/>
        <bgColor rgb="FFD6DCE4"/>
      </patternFill>
    </fill>
    <fill>
      <patternFill patternType="solid">
        <fgColor theme="0" tint="-0.34998626667073579"/>
        <bgColor rgb="FFD9E2F3"/>
      </patternFill>
    </fill>
    <fill>
      <patternFill patternType="solid">
        <fgColor theme="0" tint="-0.34998626667073579"/>
        <bgColor rgb="FF8EAADB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theme="0"/>
      </right>
      <top style="medium">
        <color rgb="FF000000"/>
      </top>
      <bottom/>
      <diagonal/>
    </border>
    <border>
      <left style="medium">
        <color theme="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theme="0"/>
      </right>
      <top style="medium">
        <color rgb="FF000000"/>
      </top>
      <bottom style="medium">
        <color theme="0"/>
      </bottom>
      <diagonal/>
    </border>
    <border>
      <left style="medium">
        <color theme="0"/>
      </left>
      <right/>
      <top style="medium">
        <color rgb="FF00000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medium">
        <color theme="0"/>
      </right>
      <top style="medium">
        <color rgb="FF000000"/>
      </top>
      <bottom style="thin">
        <color rgb="FF000000"/>
      </bottom>
      <diagonal/>
    </border>
    <border>
      <left style="medium">
        <color theme="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1" xfId="0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10" fontId="8" fillId="3" borderId="13" xfId="0" applyNumberFormat="1" applyFont="1" applyFill="1" applyBorder="1"/>
    <xf numFmtId="164" fontId="8" fillId="3" borderId="13" xfId="0" applyNumberFormat="1" applyFont="1" applyFill="1" applyBorder="1"/>
    <xf numFmtId="10" fontId="9" fillId="4" borderId="1" xfId="0" applyNumberFormat="1" applyFont="1" applyFill="1" applyBorder="1"/>
    <xf numFmtId="10" fontId="9" fillId="2" borderId="1" xfId="0" applyNumberFormat="1" applyFont="1" applyFill="1" applyBorder="1"/>
    <xf numFmtId="10" fontId="9" fillId="5" borderId="1" xfId="0" applyNumberFormat="1" applyFont="1" applyFill="1" applyBorder="1"/>
    <xf numFmtId="10" fontId="9" fillId="5" borderId="1" xfId="0" applyNumberFormat="1" applyFont="1" applyFill="1" applyBorder="1" applyAlignment="1">
      <alignment wrapText="1"/>
    </xf>
    <xf numFmtId="10" fontId="9" fillId="2" borderId="1" xfId="0" applyNumberFormat="1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0" fontId="9" fillId="6" borderId="1" xfId="0" applyNumberFormat="1" applyFont="1" applyFill="1" applyBorder="1"/>
    <xf numFmtId="164" fontId="10" fillId="7" borderId="1" xfId="0" applyNumberFormat="1" applyFont="1" applyFill="1" applyBorder="1"/>
    <xf numFmtId="164" fontId="10" fillId="8" borderId="1" xfId="0" applyNumberFormat="1" applyFont="1" applyFill="1" applyBorder="1"/>
    <xf numFmtId="0" fontId="1" fillId="3" borderId="16" xfId="0" applyFont="1" applyFill="1" applyBorder="1"/>
    <xf numFmtId="10" fontId="1" fillId="3" borderId="17" xfId="0" applyNumberFormat="1" applyFont="1" applyFill="1" applyBorder="1"/>
    <xf numFmtId="164" fontId="1" fillId="3" borderId="17" xfId="0" applyNumberFormat="1" applyFont="1" applyFill="1" applyBorder="1"/>
    <xf numFmtId="0" fontId="1" fillId="2" borderId="16" xfId="0" applyFont="1" applyFill="1" applyBorder="1"/>
    <xf numFmtId="164" fontId="11" fillId="2" borderId="16" xfId="0" applyNumberFormat="1" applyFont="1" applyFill="1" applyBorder="1"/>
    <xf numFmtId="164" fontId="11" fillId="2" borderId="16" xfId="0" applyNumberFormat="1" applyFont="1" applyFill="1" applyBorder="1" applyAlignment="1">
      <alignment wrapText="1"/>
    </xf>
    <xf numFmtId="164" fontId="11" fillId="6" borderId="16" xfId="0" applyNumberFormat="1" applyFont="1" applyFill="1" applyBorder="1"/>
    <xf numFmtId="0" fontId="1" fillId="3" borderId="19" xfId="0" applyFont="1" applyFill="1" applyBorder="1"/>
    <xf numFmtId="10" fontId="1" fillId="3" borderId="19" xfId="0" applyNumberFormat="1" applyFont="1" applyFill="1" applyBorder="1"/>
    <xf numFmtId="164" fontId="1" fillId="3" borderId="19" xfId="0" applyNumberFormat="1" applyFont="1" applyFill="1" applyBorder="1"/>
    <xf numFmtId="164" fontId="5" fillId="4" borderId="20" xfId="0" applyNumberFormat="1" applyFont="1" applyFill="1" applyBorder="1"/>
    <xf numFmtId="164" fontId="5" fillId="4" borderId="2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/>
    <xf numFmtId="164" fontId="1" fillId="5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/>
    <xf numFmtId="164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/>
    <xf numFmtId="164" fontId="6" fillId="8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3" xfId="0" applyFont="1" applyFill="1" applyBorder="1"/>
    <xf numFmtId="10" fontId="1" fillId="2" borderId="13" xfId="0" applyNumberFormat="1" applyFont="1" applyFill="1" applyBorder="1"/>
    <xf numFmtId="164" fontId="1" fillId="2" borderId="13" xfId="0" applyNumberFormat="1" applyFont="1" applyFill="1" applyBorder="1"/>
    <xf numFmtId="0" fontId="8" fillId="3" borderId="22" xfId="0" applyFont="1" applyFill="1" applyBorder="1"/>
    <xf numFmtId="0" fontId="9" fillId="2" borderId="1" xfId="0" applyFont="1" applyFill="1" applyBorder="1"/>
    <xf numFmtId="10" fontId="9" fillId="4" borderId="1" xfId="0" applyNumberFormat="1" applyFont="1" applyFill="1" applyBorder="1" applyAlignment="1">
      <alignment wrapText="1"/>
    </xf>
    <xf numFmtId="0" fontId="1" fillId="3" borderId="23" xfId="0" applyFont="1" applyFill="1" applyBorder="1"/>
    <xf numFmtId="0" fontId="1" fillId="4" borderId="1" xfId="0" applyFont="1" applyFill="1" applyBorder="1"/>
    <xf numFmtId="164" fontId="5" fillId="5" borderId="20" xfId="0" applyNumberFormat="1" applyFont="1" applyFill="1" applyBorder="1"/>
    <xf numFmtId="0" fontId="5" fillId="5" borderId="21" xfId="0" applyFont="1" applyFill="1" applyBorder="1" applyAlignment="1">
      <alignment wrapText="1"/>
    </xf>
    <xf numFmtId="0" fontId="1" fillId="5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6" borderId="1" xfId="0" applyFont="1" applyFill="1" applyBorder="1"/>
    <xf numFmtId="0" fontId="1" fillId="3" borderId="1" xfId="0" applyFont="1" applyFill="1" applyBorder="1"/>
    <xf numFmtId="10" fontId="1" fillId="3" borderId="1" xfId="0" applyNumberFormat="1" applyFont="1" applyFill="1" applyBorder="1"/>
    <xf numFmtId="164" fontId="1" fillId="3" borderId="1" xfId="0" applyNumberFormat="1" applyFont="1" applyFill="1" applyBorder="1"/>
    <xf numFmtId="164" fontId="5" fillId="5" borderId="25" xfId="0" applyNumberFormat="1" applyFont="1" applyFill="1" applyBorder="1"/>
    <xf numFmtId="0" fontId="5" fillId="5" borderId="26" xfId="0" applyFont="1" applyFill="1" applyBorder="1" applyAlignment="1">
      <alignment wrapText="1"/>
    </xf>
    <xf numFmtId="0" fontId="1" fillId="4" borderId="18" xfId="0" applyFont="1" applyFill="1" applyBorder="1"/>
    <xf numFmtId="0" fontId="1" fillId="4" borderId="18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8" fillId="3" borderId="27" xfId="0" applyFont="1" applyFill="1" applyBorder="1"/>
    <xf numFmtId="10" fontId="12" fillId="4" borderId="1" xfId="0" applyNumberFormat="1" applyFont="1" applyFill="1" applyBorder="1"/>
    <xf numFmtId="0" fontId="12" fillId="4" borderId="1" xfId="0" applyFont="1" applyFill="1" applyBorder="1"/>
    <xf numFmtId="0" fontId="12" fillId="2" borderId="1" xfId="0" applyFont="1" applyFill="1" applyBorder="1"/>
    <xf numFmtId="0" fontId="1" fillId="3" borderId="22" xfId="0" applyFont="1" applyFill="1" applyBorder="1"/>
    <xf numFmtId="10" fontId="1" fillId="3" borderId="13" xfId="0" applyNumberFormat="1" applyFont="1" applyFill="1" applyBorder="1"/>
    <xf numFmtId="164" fontId="1" fillId="3" borderId="13" xfId="0" applyNumberFormat="1" applyFont="1" applyFill="1" applyBorder="1"/>
    <xf numFmtId="164" fontId="8" fillId="5" borderId="1" xfId="0" applyNumberFormat="1" applyFont="1" applyFill="1" applyBorder="1"/>
    <xf numFmtId="164" fontId="8" fillId="5" borderId="1" xfId="0" applyNumberFormat="1" applyFont="1" applyFill="1" applyBorder="1" applyAlignment="1">
      <alignment wrapText="1"/>
    </xf>
    <xf numFmtId="164" fontId="8" fillId="2" borderId="1" xfId="0" applyNumberFormat="1" applyFont="1" applyFill="1" applyBorder="1" applyAlignment="1">
      <alignment wrapText="1"/>
    </xf>
    <xf numFmtId="164" fontId="8" fillId="4" borderId="1" xfId="0" applyNumberFormat="1" applyFont="1" applyFill="1" applyBorder="1"/>
    <xf numFmtId="164" fontId="8" fillId="4" borderId="1" xfId="0" applyNumberFormat="1" applyFont="1" applyFill="1" applyBorder="1" applyAlignment="1">
      <alignment wrapText="1"/>
    </xf>
    <xf numFmtId="164" fontId="8" fillId="2" borderId="1" xfId="0" applyNumberFormat="1" applyFont="1" applyFill="1" applyBorder="1"/>
    <xf numFmtId="164" fontId="8" fillId="6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164" fontId="5" fillId="2" borderId="16" xfId="0" applyNumberFormat="1" applyFont="1" applyFill="1" applyBorder="1"/>
    <xf numFmtId="164" fontId="5" fillId="5" borderId="28" xfId="0" applyNumberFormat="1" applyFont="1" applyFill="1" applyBorder="1"/>
    <xf numFmtId="0" fontId="5" fillId="5" borderId="29" xfId="0" applyFont="1" applyFill="1" applyBorder="1" applyAlignment="1">
      <alignment wrapText="1"/>
    </xf>
    <xf numFmtId="0" fontId="5" fillId="4" borderId="21" xfId="0" applyFont="1" applyFill="1" applyBorder="1" applyAlignment="1">
      <alignment wrapText="1"/>
    </xf>
    <xf numFmtId="164" fontId="5" fillId="5" borderId="30" xfId="0" applyNumberFormat="1" applyFont="1" applyFill="1" applyBorder="1"/>
    <xf numFmtId="0" fontId="5" fillId="5" borderId="31" xfId="0" applyFont="1" applyFill="1" applyBorder="1" applyAlignment="1">
      <alignment wrapText="1"/>
    </xf>
    <xf numFmtId="0" fontId="1" fillId="4" borderId="31" xfId="0" applyFont="1" applyFill="1" applyBorder="1" applyAlignment="1">
      <alignment wrapText="1"/>
    </xf>
    <xf numFmtId="164" fontId="13" fillId="8" borderId="1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1" fillId="3" borderId="8" xfId="0" applyFont="1" applyFill="1" applyBorder="1"/>
    <xf numFmtId="10" fontId="1" fillId="3" borderId="32" xfId="0" applyNumberFormat="1" applyFont="1" applyFill="1" applyBorder="1"/>
    <xf numFmtId="164" fontId="1" fillId="3" borderId="32" xfId="0" applyNumberFormat="1" applyFont="1" applyFill="1" applyBorder="1"/>
    <xf numFmtId="0" fontId="1" fillId="2" borderId="18" xfId="0" applyFont="1" applyFill="1" applyBorder="1"/>
    <xf numFmtId="164" fontId="11" fillId="4" borderId="18" xfId="0" applyNumberFormat="1" applyFont="1" applyFill="1" applyBorder="1"/>
    <xf numFmtId="164" fontId="11" fillId="2" borderId="18" xfId="0" applyNumberFormat="1" applyFont="1" applyFill="1" applyBorder="1"/>
    <xf numFmtId="164" fontId="11" fillId="5" borderId="18" xfId="0" applyNumberFormat="1" applyFont="1" applyFill="1" applyBorder="1"/>
    <xf numFmtId="164" fontId="11" fillId="5" borderId="18" xfId="0" applyNumberFormat="1" applyFont="1" applyFill="1" applyBorder="1" applyAlignment="1">
      <alignment wrapText="1"/>
    </xf>
    <xf numFmtId="164" fontId="11" fillId="2" borderId="18" xfId="0" applyNumberFormat="1" applyFont="1" applyFill="1" applyBorder="1" applyAlignment="1">
      <alignment wrapText="1"/>
    </xf>
    <xf numFmtId="164" fontId="11" fillId="4" borderId="18" xfId="0" applyNumberFormat="1" applyFont="1" applyFill="1" applyBorder="1" applyAlignment="1">
      <alignment wrapText="1"/>
    </xf>
    <xf numFmtId="164" fontId="11" fillId="6" borderId="18" xfId="0" applyNumberFormat="1" applyFont="1" applyFill="1" applyBorder="1"/>
    <xf numFmtId="164" fontId="11" fillId="2" borderId="1" xfId="0" applyNumberFormat="1" applyFont="1" applyFill="1" applyBorder="1"/>
    <xf numFmtId="164" fontId="11" fillId="2" borderId="1" xfId="0" applyNumberFormat="1" applyFont="1" applyFill="1" applyBorder="1" applyAlignment="1">
      <alignment wrapText="1"/>
    </xf>
    <xf numFmtId="164" fontId="11" fillId="6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wrapText="1"/>
    </xf>
    <xf numFmtId="164" fontId="11" fillId="2" borderId="7" xfId="0" applyNumberFormat="1" applyFont="1" applyFill="1" applyBorder="1"/>
    <xf numFmtId="164" fontId="11" fillId="2" borderId="9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3" borderId="13" xfId="0" applyFont="1" applyFill="1" applyBorder="1"/>
    <xf numFmtId="0" fontId="1" fillId="4" borderId="30" xfId="0" applyFont="1" applyFill="1" applyBorder="1"/>
    <xf numFmtId="0" fontId="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164" fontId="10" fillId="2" borderId="1" xfId="0" applyNumberFormat="1" applyFont="1" applyFill="1" applyBorder="1"/>
    <xf numFmtId="0" fontId="15" fillId="3" borderId="24" xfId="0" applyFont="1" applyFill="1" applyBorder="1"/>
    <xf numFmtId="10" fontId="15" fillId="3" borderId="33" xfId="0" applyNumberFormat="1" applyFont="1" applyFill="1" applyBorder="1"/>
    <xf numFmtId="164" fontId="15" fillId="3" borderId="33" xfId="0" applyNumberFormat="1" applyFont="1" applyFill="1" applyBorder="1"/>
    <xf numFmtId="164" fontId="16" fillId="3" borderId="13" xfId="0" applyNumberFormat="1" applyFont="1" applyFill="1" applyBorder="1"/>
    <xf numFmtId="0" fontId="5" fillId="3" borderId="1" xfId="0" applyFont="1" applyFill="1" applyBorder="1" applyAlignment="1">
      <alignment horizontal="right" vertical="center" wrapText="1"/>
    </xf>
    <xf numFmtId="10" fontId="9" fillId="9" borderId="1" xfId="0" applyNumberFormat="1" applyFont="1" applyFill="1" applyBorder="1"/>
    <xf numFmtId="164" fontId="11" fillId="9" borderId="16" xfId="0" applyNumberFormat="1" applyFont="1" applyFill="1" applyBorder="1"/>
    <xf numFmtId="10" fontId="9" fillId="10" borderId="1" xfId="0" applyNumberFormat="1" applyFont="1" applyFill="1" applyBorder="1"/>
    <xf numFmtId="10" fontId="9" fillId="10" borderId="1" xfId="0" applyNumberFormat="1" applyFont="1" applyFill="1" applyBorder="1" applyAlignment="1">
      <alignment wrapText="1"/>
    </xf>
    <xf numFmtId="164" fontId="11" fillId="10" borderId="16" xfId="0" applyNumberFormat="1" applyFont="1" applyFill="1" applyBorder="1"/>
    <xf numFmtId="164" fontId="11" fillId="10" borderId="16" xfId="0" applyNumberFormat="1" applyFont="1" applyFill="1" applyBorder="1" applyAlignment="1">
      <alignment wrapText="1"/>
    </xf>
    <xf numFmtId="0" fontId="9" fillId="9" borderId="1" xfId="0" applyFont="1" applyFill="1" applyBorder="1" applyAlignment="1">
      <alignment wrapText="1"/>
    </xf>
    <xf numFmtId="164" fontId="11" fillId="9" borderId="16" xfId="0" applyNumberFormat="1" applyFont="1" applyFill="1" applyBorder="1" applyAlignment="1">
      <alignment wrapText="1"/>
    </xf>
    <xf numFmtId="0" fontId="9" fillId="9" borderId="1" xfId="0" applyFont="1" applyFill="1" applyBorder="1"/>
    <xf numFmtId="10" fontId="9" fillId="9" borderId="1" xfId="0" applyNumberFormat="1" applyFont="1" applyFill="1" applyBorder="1" applyAlignment="1">
      <alignment wrapText="1"/>
    </xf>
    <xf numFmtId="0" fontId="12" fillId="9" borderId="1" xfId="0" applyFont="1" applyFill="1" applyBorder="1"/>
    <xf numFmtId="164" fontId="5" fillId="9" borderId="16" xfId="0" applyNumberFormat="1" applyFont="1" applyFill="1" applyBorder="1"/>
    <xf numFmtId="164" fontId="11" fillId="9" borderId="1" xfId="0" applyNumberFormat="1" applyFont="1" applyFill="1" applyBorder="1"/>
    <xf numFmtId="164" fontId="11" fillId="10" borderId="1" xfId="0" applyNumberFormat="1" applyFont="1" applyFill="1" applyBorder="1"/>
    <xf numFmtId="164" fontId="11" fillId="10" borderId="1" xfId="0" applyNumberFormat="1" applyFont="1" applyFill="1" applyBorder="1" applyAlignment="1">
      <alignment wrapText="1"/>
    </xf>
    <xf numFmtId="164" fontId="11" fillId="9" borderId="1" xfId="0" applyNumberFormat="1" applyFont="1" applyFill="1" applyBorder="1" applyAlignment="1">
      <alignment wrapText="1"/>
    </xf>
    <xf numFmtId="164" fontId="5" fillId="4" borderId="28" xfId="0" applyNumberFormat="1" applyFont="1" applyFill="1" applyBorder="1"/>
    <xf numFmtId="0" fontId="5" fillId="4" borderId="29" xfId="0" applyFont="1" applyFill="1" applyBorder="1" applyAlignment="1">
      <alignment wrapText="1"/>
    </xf>
    <xf numFmtId="164" fontId="5" fillId="4" borderId="25" xfId="0" applyNumberFormat="1" applyFont="1" applyFill="1" applyBorder="1"/>
    <xf numFmtId="164" fontId="14" fillId="4" borderId="28" xfId="0" applyNumberFormat="1" applyFont="1" applyFill="1" applyBorder="1"/>
    <xf numFmtId="164" fontId="14" fillId="4" borderId="29" xfId="0" applyNumberFormat="1" applyFont="1" applyFill="1" applyBorder="1" applyAlignment="1">
      <alignment wrapText="1"/>
    </xf>
    <xf numFmtId="164" fontId="14" fillId="4" borderId="25" xfId="0" applyNumberFormat="1" applyFont="1" applyFill="1" applyBorder="1"/>
    <xf numFmtId="164" fontId="14" fillId="4" borderId="26" xfId="0" applyNumberFormat="1" applyFont="1" applyFill="1" applyBorder="1" applyAlignment="1">
      <alignment wrapText="1"/>
    </xf>
    <xf numFmtId="0" fontId="17" fillId="3" borderId="34" xfId="0" applyFont="1" applyFill="1" applyBorder="1" applyAlignment="1">
      <alignment horizontal="right"/>
    </xf>
    <xf numFmtId="0" fontId="1" fillId="11" borderId="1" xfId="0" applyFont="1" applyFill="1" applyBorder="1"/>
    <xf numFmtId="0" fontId="1" fillId="11" borderId="1" xfId="0" applyFont="1" applyFill="1" applyBorder="1" applyAlignment="1">
      <alignment wrapText="1"/>
    </xf>
    <xf numFmtId="0" fontId="1" fillId="12" borderId="1" xfId="0" applyFont="1" applyFill="1" applyBorder="1"/>
    <xf numFmtId="0" fontId="1" fillId="13" borderId="1" xfId="0" applyFont="1" applyFill="1" applyBorder="1"/>
    <xf numFmtId="0" fontId="18" fillId="4" borderId="26" xfId="0" applyFont="1" applyFill="1" applyBorder="1" applyAlignment="1">
      <alignment wrapText="1"/>
    </xf>
    <xf numFmtId="164" fontId="14" fillId="4" borderId="35" xfId="0" applyNumberFormat="1" applyFont="1" applyFill="1" applyBorder="1"/>
    <xf numFmtId="164" fontId="14" fillId="4" borderId="36" xfId="0" applyNumberFormat="1" applyFont="1" applyFill="1" applyBorder="1" applyAlignment="1">
      <alignment wrapText="1"/>
    </xf>
    <xf numFmtId="164" fontId="19" fillId="8" borderId="1" xfId="0" applyNumberFormat="1" applyFont="1" applyFill="1" applyBorder="1"/>
    <xf numFmtId="164" fontId="19" fillId="8" borderId="1" xfId="0" applyNumberFormat="1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left" vertical="center" wrapText="1"/>
    </xf>
    <xf numFmtId="0" fontId="3" fillId="0" borderId="15" xfId="0" applyFont="1" applyBorder="1"/>
    <xf numFmtId="0" fontId="3" fillId="0" borderId="18" xfId="0" applyFont="1" applyBorder="1"/>
    <xf numFmtId="0" fontId="1" fillId="3" borderId="14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right" vertical="center" wrapText="1"/>
    </xf>
    <xf numFmtId="0" fontId="3" fillId="0" borderId="11" xfId="0" applyFont="1" applyBorder="1"/>
    <xf numFmtId="0" fontId="3" fillId="0" borderId="12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2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3</xdr:row>
      <xdr:rowOff>76200</xdr:rowOff>
    </xdr:from>
    <xdr:to>
      <xdr:col>1</xdr:col>
      <xdr:colOff>892902</xdr:colOff>
      <xdr:row>8</xdr:row>
      <xdr:rowOff>114299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B8362F-58FF-4477-232E-17323AD8C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647700"/>
          <a:ext cx="969101" cy="1000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Z1003"/>
  <sheetViews>
    <sheetView tabSelected="1" workbookViewId="0">
      <selection activeCell="B1" sqref="B1"/>
    </sheetView>
  </sheetViews>
  <sheetFormatPr defaultColWidth="14.42578125" defaultRowHeight="15" customHeight="1"/>
  <cols>
    <col min="1" max="1" width="3" customWidth="1"/>
    <col min="2" max="2" width="27" customWidth="1"/>
    <col min="3" max="3" width="13" customWidth="1"/>
    <col min="4" max="4" width="10.85546875" customWidth="1"/>
    <col min="5" max="5" width="11.7109375" customWidth="1"/>
    <col min="6" max="6" width="17.28515625" customWidth="1"/>
    <col min="7" max="7" width="2.28515625" customWidth="1"/>
    <col min="8" max="8" width="15" customWidth="1"/>
    <col min="9" max="9" width="15.5703125" customWidth="1"/>
    <col min="10" max="10" width="2.42578125" customWidth="1"/>
    <col min="11" max="11" width="12.28515625" customWidth="1"/>
    <col min="12" max="12" width="16" customWidth="1"/>
    <col min="13" max="13" width="2.28515625" customWidth="1"/>
    <col min="14" max="14" width="13" customWidth="1"/>
    <col min="15" max="15" width="14" customWidth="1"/>
    <col min="16" max="16" width="2.5703125" customWidth="1"/>
    <col min="17" max="18" width="8.7109375" customWidth="1"/>
    <col min="19" max="19" width="2.28515625" customWidth="1"/>
    <col min="20" max="20" width="12.28515625" customWidth="1"/>
    <col min="21" max="21" width="14.42578125" customWidth="1"/>
    <col min="22" max="22" width="2.42578125" customWidth="1"/>
    <col min="23" max="23" width="13.42578125" customWidth="1"/>
    <col min="24" max="24" width="13.5703125" customWidth="1"/>
    <col min="25" max="25" width="22.28515625" customWidth="1"/>
    <col min="26" max="26" width="2.42578125" customWidth="1"/>
  </cols>
  <sheetData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57" t="s">
        <v>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9"/>
      <c r="Z5" s="1"/>
    </row>
    <row r="6" spans="1:26">
      <c r="A6" s="1"/>
      <c r="B6" s="160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2"/>
      <c r="Z6" s="1"/>
    </row>
    <row r="7" spans="1:26">
      <c r="A7" s="1"/>
      <c r="B7" s="16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5"/>
      <c r="Z7" s="1"/>
    </row>
    <row r="8" spans="1:26" ht="15.75">
      <c r="A8" s="1"/>
      <c r="B8" s="166" t="s">
        <v>1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6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>
      <c r="A10" s="1"/>
      <c r="B10" s="169" t="s">
        <v>2</v>
      </c>
      <c r="C10" s="156"/>
      <c r="D10" s="2" t="s">
        <v>3</v>
      </c>
      <c r="E10" s="2" t="s">
        <v>4</v>
      </c>
      <c r="F10" s="2" t="s">
        <v>5</v>
      </c>
      <c r="G10" s="3"/>
      <c r="H10" s="167" t="s">
        <v>6</v>
      </c>
      <c r="I10" s="156"/>
      <c r="J10" s="3"/>
      <c r="K10" s="168" t="s">
        <v>7</v>
      </c>
      <c r="L10" s="156"/>
      <c r="M10" s="3"/>
      <c r="N10" s="167" t="s">
        <v>8</v>
      </c>
      <c r="O10" s="156"/>
      <c r="P10" s="3"/>
      <c r="Q10" s="168" t="s">
        <v>9</v>
      </c>
      <c r="R10" s="156"/>
      <c r="S10" s="3"/>
      <c r="T10" s="167" t="s">
        <v>10</v>
      </c>
      <c r="U10" s="156"/>
      <c r="V10" s="3"/>
      <c r="W10" s="4" t="s">
        <v>11</v>
      </c>
      <c r="X10" s="5" t="s">
        <v>12</v>
      </c>
      <c r="Y10" s="6" t="s">
        <v>13</v>
      </c>
      <c r="Z10" s="1"/>
    </row>
    <row r="11" spans="1:26" ht="6.75" customHeight="1">
      <c r="A11" s="1"/>
      <c r="B11" s="7"/>
      <c r="C11" s="7"/>
      <c r="D11" s="8"/>
      <c r="E11" s="8"/>
      <c r="F11" s="8"/>
      <c r="G11" s="1"/>
      <c r="H11" s="7"/>
      <c r="I11" s="7"/>
      <c r="J11" s="1"/>
      <c r="K11" s="7"/>
      <c r="L11" s="7"/>
      <c r="M11" s="1"/>
      <c r="N11" s="7"/>
      <c r="O11" s="7"/>
      <c r="P11" s="1"/>
      <c r="Q11" s="7"/>
      <c r="R11" s="7"/>
      <c r="S11" s="1"/>
      <c r="T11" s="7"/>
      <c r="U11" s="7"/>
      <c r="V11" s="1"/>
      <c r="W11" s="7"/>
      <c r="X11" s="7"/>
      <c r="Y11" s="7"/>
      <c r="Z11" s="1"/>
    </row>
    <row r="12" spans="1:26">
      <c r="A12" s="1"/>
      <c r="B12" s="150" t="s">
        <v>14</v>
      </c>
      <c r="C12" s="153" t="s">
        <v>15</v>
      </c>
      <c r="D12" s="9">
        <v>34.6</v>
      </c>
      <c r="E12" s="10">
        <f>D12/SUM(D12,D16,D26,D31,D39,D43)</f>
        <v>0.43467336683417085</v>
      </c>
      <c r="F12" s="11">
        <f>E12*F51</f>
        <v>171364.32412060301</v>
      </c>
      <c r="G12" s="1"/>
      <c r="H12" s="117">
        <v>0.2445</v>
      </c>
      <c r="I12" s="117"/>
      <c r="J12" s="13"/>
      <c r="K12" s="119">
        <v>0.25919999999999999</v>
      </c>
      <c r="L12" s="120"/>
      <c r="M12" s="16"/>
      <c r="N12" s="117">
        <v>0.25180000000000002</v>
      </c>
      <c r="O12" s="117"/>
      <c r="P12" s="13"/>
      <c r="Q12" s="119">
        <v>0</v>
      </c>
      <c r="R12" s="119"/>
      <c r="S12" s="13"/>
      <c r="T12" s="117">
        <v>0.2445</v>
      </c>
      <c r="U12" s="123"/>
      <c r="V12" s="18"/>
      <c r="W12" s="19">
        <f t="shared" ref="W12:W13" si="0">SUM(H12:T12)</f>
        <v>1</v>
      </c>
      <c r="X12" s="20"/>
      <c r="Y12" s="21"/>
      <c r="Z12" s="1"/>
    </row>
    <row r="13" spans="1:26">
      <c r="A13" s="1"/>
      <c r="B13" s="151"/>
      <c r="C13" s="151"/>
      <c r="D13" s="22"/>
      <c r="E13" s="23"/>
      <c r="F13" s="24"/>
      <c r="G13" s="25"/>
      <c r="H13" s="118">
        <f>H12*F12</f>
        <v>41898.577247487432</v>
      </c>
      <c r="I13" s="118"/>
      <c r="J13" s="26"/>
      <c r="K13" s="121">
        <f>K12*F12</f>
        <v>44417.632812060299</v>
      </c>
      <c r="L13" s="122"/>
      <c r="M13" s="27"/>
      <c r="N13" s="118">
        <f>N12*F12</f>
        <v>43149.536813567844</v>
      </c>
      <c r="O13" s="118"/>
      <c r="P13" s="26"/>
      <c r="Q13" s="121">
        <f>Q12*F12</f>
        <v>0</v>
      </c>
      <c r="R13" s="121"/>
      <c r="S13" s="26"/>
      <c r="T13" s="118">
        <f>T12*F12</f>
        <v>41898.577247487432</v>
      </c>
      <c r="U13" s="124"/>
      <c r="V13" s="27"/>
      <c r="W13" s="28">
        <f t="shared" si="0"/>
        <v>171364.32412060301</v>
      </c>
      <c r="X13" s="20"/>
      <c r="Y13" s="21"/>
      <c r="Z13" s="1"/>
    </row>
    <row r="14" spans="1:26" ht="30">
      <c r="A14" s="1"/>
      <c r="B14" s="151"/>
      <c r="C14" s="152"/>
      <c r="D14" s="29"/>
      <c r="E14" s="30"/>
      <c r="F14" s="31"/>
      <c r="G14" s="1"/>
      <c r="H14" s="32">
        <v>52740</v>
      </c>
      <c r="I14" s="33" t="s">
        <v>16</v>
      </c>
      <c r="J14" s="34"/>
      <c r="K14" s="35"/>
      <c r="L14" s="36"/>
      <c r="M14" s="34"/>
      <c r="N14" s="32">
        <v>57108</v>
      </c>
      <c r="O14" s="33" t="s">
        <v>17</v>
      </c>
      <c r="P14" s="34"/>
      <c r="Q14" s="35"/>
      <c r="R14" s="35"/>
      <c r="S14" s="37"/>
      <c r="T14" s="38"/>
      <c r="U14" s="39"/>
      <c r="V14" s="34"/>
      <c r="W14" s="40"/>
      <c r="X14" s="20">
        <f>SUM(N14,H14)</f>
        <v>109848</v>
      </c>
      <c r="Y14" s="41">
        <f>F12-X14</f>
        <v>61516.324120603007</v>
      </c>
      <c r="Z14" s="1"/>
    </row>
    <row r="15" spans="1:26" ht="6" customHeight="1">
      <c r="A15" s="1"/>
      <c r="B15" s="151"/>
      <c r="C15" s="42"/>
      <c r="D15" s="43"/>
      <c r="E15" s="44"/>
      <c r="F15" s="45"/>
      <c r="G15" s="1"/>
      <c r="H15" s="37"/>
      <c r="I15" s="34"/>
      <c r="J15" s="34"/>
      <c r="K15" s="37"/>
      <c r="L15" s="34"/>
      <c r="M15" s="34"/>
      <c r="N15" s="37"/>
      <c r="O15" s="34"/>
      <c r="P15" s="34"/>
      <c r="Q15" s="37"/>
      <c r="R15" s="37"/>
      <c r="S15" s="37"/>
      <c r="T15" s="37"/>
      <c r="U15" s="34"/>
      <c r="V15" s="34"/>
      <c r="W15" s="37"/>
      <c r="X15" s="37"/>
      <c r="Y15" s="37"/>
      <c r="Z15" s="1"/>
    </row>
    <row r="16" spans="1:26">
      <c r="A16" s="1"/>
      <c r="B16" s="151"/>
      <c r="C16" s="153" t="s">
        <v>18</v>
      </c>
      <c r="D16" s="46">
        <v>16.600000000000001</v>
      </c>
      <c r="E16" s="10">
        <f>D16/SUM(D12,D16,D26,D31,D39,D43)</f>
        <v>0.20854271356783918</v>
      </c>
      <c r="F16" s="11">
        <f>E16*F51</f>
        <v>82215.25376884421</v>
      </c>
      <c r="G16" s="1"/>
      <c r="H16" s="117">
        <v>0</v>
      </c>
      <c r="I16" s="125"/>
      <c r="J16" s="47"/>
      <c r="K16" s="119">
        <v>0.36580000000000001</v>
      </c>
      <c r="L16" s="120"/>
      <c r="M16" s="16"/>
      <c r="N16" s="117">
        <v>0.39029999999999998</v>
      </c>
      <c r="O16" s="126"/>
      <c r="P16" s="16"/>
      <c r="Q16" s="119">
        <v>0</v>
      </c>
      <c r="R16" s="119"/>
      <c r="S16" s="13"/>
      <c r="T16" s="117">
        <v>0.24390000000000001</v>
      </c>
      <c r="U16" s="123"/>
      <c r="V16" s="18"/>
      <c r="W16" s="19">
        <f t="shared" ref="W16:W17" si="1">SUM(H16:T16)</f>
        <v>1</v>
      </c>
      <c r="X16" s="20"/>
      <c r="Y16" s="21"/>
      <c r="Z16" s="1"/>
    </row>
    <row r="17" spans="1:26" ht="15.75" thickBot="1">
      <c r="A17" s="1"/>
      <c r="B17" s="151"/>
      <c r="C17" s="151"/>
      <c r="D17" s="49"/>
      <c r="E17" s="23"/>
      <c r="F17" s="24"/>
      <c r="G17" s="25"/>
      <c r="H17" s="118">
        <f>H16*F16</f>
        <v>0</v>
      </c>
      <c r="I17" s="118"/>
      <c r="J17" s="26"/>
      <c r="K17" s="121">
        <f>K16*F16</f>
        <v>30074.339828643213</v>
      </c>
      <c r="L17" s="122"/>
      <c r="M17" s="27"/>
      <c r="N17" s="118">
        <f>N16*F16</f>
        <v>32088.613545979893</v>
      </c>
      <c r="O17" s="124"/>
      <c r="P17" s="27"/>
      <c r="Q17" s="121">
        <f>Q16*N16</f>
        <v>0</v>
      </c>
      <c r="R17" s="121"/>
      <c r="S17" s="26"/>
      <c r="T17" s="118">
        <f>T16*F16</f>
        <v>20052.300394221103</v>
      </c>
      <c r="U17" s="124"/>
      <c r="V17" s="27"/>
      <c r="W17" s="28">
        <f t="shared" si="1"/>
        <v>82215.25376884421</v>
      </c>
      <c r="X17" s="20"/>
      <c r="Y17" s="21"/>
      <c r="Z17" s="1"/>
    </row>
    <row r="18" spans="1:26" ht="30.75" thickBot="1">
      <c r="A18" s="1"/>
      <c r="B18" s="151"/>
      <c r="C18" s="151"/>
      <c r="D18" s="29"/>
      <c r="E18" s="30"/>
      <c r="F18" s="31"/>
      <c r="G18" s="1"/>
      <c r="H18" s="50"/>
      <c r="I18" s="50"/>
      <c r="J18" s="1"/>
      <c r="K18" s="51">
        <v>29830</v>
      </c>
      <c r="L18" s="52" t="s">
        <v>19</v>
      </c>
      <c r="M18" s="42"/>
      <c r="N18" s="133">
        <v>30200</v>
      </c>
      <c r="O18" s="134" t="s">
        <v>20</v>
      </c>
      <c r="P18" s="42"/>
      <c r="Q18" s="53"/>
      <c r="R18" s="53"/>
      <c r="S18" s="1"/>
      <c r="T18" s="50"/>
      <c r="U18" s="54"/>
      <c r="V18" s="42"/>
      <c r="W18" s="55"/>
      <c r="X18" s="20"/>
      <c r="Y18" s="21"/>
      <c r="Z18" s="1"/>
    </row>
    <row r="19" spans="1:26" ht="30">
      <c r="A19" s="1"/>
      <c r="B19" s="152"/>
      <c r="C19" s="152"/>
      <c r="D19" s="56"/>
      <c r="E19" s="57"/>
      <c r="F19" s="58"/>
      <c r="G19" s="1"/>
      <c r="H19" s="50"/>
      <c r="I19" s="50"/>
      <c r="J19" s="1"/>
      <c r="K19" s="59">
        <v>12500</v>
      </c>
      <c r="L19" s="60" t="s">
        <v>21</v>
      </c>
      <c r="M19" s="42"/>
      <c r="N19" s="61"/>
      <c r="O19" s="62"/>
      <c r="P19" s="42"/>
      <c r="Q19" s="53"/>
      <c r="R19" s="53"/>
      <c r="S19" s="1"/>
      <c r="T19" s="50"/>
      <c r="U19" s="54"/>
      <c r="V19" s="42"/>
      <c r="W19" s="55"/>
      <c r="X19" s="20">
        <f>SUM(K19,K18,N18)</f>
        <v>72530</v>
      </c>
      <c r="Y19" s="41">
        <f>F16-X19</f>
        <v>9685.2537688442098</v>
      </c>
      <c r="Z19" s="1"/>
    </row>
    <row r="20" spans="1:26" ht="8.25" customHeight="1">
      <c r="A20" s="1"/>
      <c r="B20" s="42"/>
      <c r="C20" s="42"/>
      <c r="D20" s="43"/>
      <c r="E20" s="44"/>
      <c r="F20" s="45"/>
      <c r="G20" s="1"/>
      <c r="H20" s="1"/>
      <c r="I20" s="1"/>
      <c r="J20" s="1"/>
      <c r="K20" s="1"/>
      <c r="L20" s="42"/>
      <c r="M20" s="42"/>
      <c r="N20" s="1"/>
      <c r="O20" s="42"/>
      <c r="P20" s="42"/>
      <c r="Q20" s="1"/>
      <c r="R20" s="1"/>
      <c r="S20" s="1"/>
      <c r="T20" s="1"/>
      <c r="U20" s="42"/>
      <c r="V20" s="42"/>
      <c r="W20" s="1"/>
      <c r="X20" s="37"/>
      <c r="Y20" s="37"/>
      <c r="Z20" s="1"/>
    </row>
    <row r="21" spans="1:26" ht="15.75" customHeight="1">
      <c r="A21" s="1"/>
      <c r="B21" s="150" t="s">
        <v>22</v>
      </c>
      <c r="C21" s="153" t="s">
        <v>23</v>
      </c>
      <c r="D21" s="9">
        <v>6.6</v>
      </c>
      <c r="E21" s="10">
        <v>0</v>
      </c>
      <c r="F21" s="11">
        <f>E21*F51</f>
        <v>0</v>
      </c>
      <c r="G21" s="1"/>
      <c r="H21" s="117">
        <v>0</v>
      </c>
      <c r="I21" s="125"/>
      <c r="J21" s="47"/>
      <c r="K21" s="119">
        <v>0</v>
      </c>
      <c r="L21" s="120"/>
      <c r="M21" s="16"/>
      <c r="N21" s="117">
        <v>0</v>
      </c>
      <c r="O21" s="126"/>
      <c r="P21" s="16"/>
      <c r="Q21" s="119">
        <v>0</v>
      </c>
      <c r="R21" s="119"/>
      <c r="S21" s="13"/>
      <c r="T21" s="117">
        <v>0</v>
      </c>
      <c r="U21" s="123"/>
      <c r="V21" s="18"/>
      <c r="W21" s="19">
        <f t="shared" ref="W21:W24" si="2">SUM(H21:T21)</f>
        <v>0</v>
      </c>
      <c r="X21" s="20"/>
      <c r="Y21" s="21"/>
      <c r="Z21" s="1"/>
    </row>
    <row r="22" spans="1:26" ht="15.75" customHeight="1">
      <c r="A22" s="1"/>
      <c r="B22" s="151"/>
      <c r="C22" s="152"/>
      <c r="D22" s="22"/>
      <c r="E22" s="23"/>
      <c r="F22" s="24"/>
      <c r="G22" s="1"/>
      <c r="H22" s="118">
        <v>0</v>
      </c>
      <c r="I22" s="118"/>
      <c r="J22" s="26"/>
      <c r="K22" s="121">
        <v>0</v>
      </c>
      <c r="L22" s="122"/>
      <c r="M22" s="27"/>
      <c r="N22" s="118">
        <v>0</v>
      </c>
      <c r="O22" s="124"/>
      <c r="P22" s="27"/>
      <c r="Q22" s="121">
        <v>0</v>
      </c>
      <c r="R22" s="121"/>
      <c r="S22" s="26"/>
      <c r="T22" s="118">
        <v>0</v>
      </c>
      <c r="U22" s="124"/>
      <c r="V22" s="27"/>
      <c r="W22" s="28">
        <f t="shared" si="2"/>
        <v>0</v>
      </c>
      <c r="X22" s="20">
        <v>0</v>
      </c>
      <c r="Y22" s="41">
        <v>0</v>
      </c>
      <c r="Z22" s="1"/>
    </row>
    <row r="23" spans="1:26" ht="15.75" customHeight="1">
      <c r="A23" s="1"/>
      <c r="B23" s="151"/>
      <c r="C23" s="63" t="s">
        <v>24</v>
      </c>
      <c r="D23" s="64">
        <v>10.199999999999999</v>
      </c>
      <c r="E23" s="10">
        <v>0</v>
      </c>
      <c r="F23" s="11">
        <f>E23*F56</f>
        <v>0</v>
      </c>
      <c r="G23" s="1"/>
      <c r="H23" s="65">
        <v>0</v>
      </c>
      <c r="I23" s="66"/>
      <c r="J23" s="67"/>
      <c r="K23" s="14">
        <v>0</v>
      </c>
      <c r="L23" s="15"/>
      <c r="M23" s="16"/>
      <c r="N23" s="12">
        <v>0</v>
      </c>
      <c r="O23" s="48"/>
      <c r="P23" s="16"/>
      <c r="Q23" s="14">
        <v>0</v>
      </c>
      <c r="R23" s="14"/>
      <c r="S23" s="13"/>
      <c r="T23" s="12">
        <v>0</v>
      </c>
      <c r="U23" s="17"/>
      <c r="V23" s="18"/>
      <c r="W23" s="19">
        <f t="shared" si="2"/>
        <v>0</v>
      </c>
      <c r="X23" s="20"/>
      <c r="Y23" s="21"/>
      <c r="Z23" s="1"/>
    </row>
    <row r="24" spans="1:26" ht="15.75" customHeight="1">
      <c r="A24" s="1"/>
      <c r="B24" s="152"/>
      <c r="C24" s="63"/>
      <c r="D24" s="68"/>
      <c r="E24" s="69"/>
      <c r="F24" s="70"/>
      <c r="G24" s="1"/>
      <c r="H24" s="38">
        <v>0</v>
      </c>
      <c r="I24" s="38"/>
      <c r="J24" s="37"/>
      <c r="K24" s="71">
        <v>0</v>
      </c>
      <c r="L24" s="72"/>
      <c r="M24" s="73"/>
      <c r="N24" s="74">
        <v>0</v>
      </c>
      <c r="O24" s="75"/>
      <c r="P24" s="73"/>
      <c r="Q24" s="71">
        <v>0</v>
      </c>
      <c r="R24" s="71"/>
      <c r="S24" s="76"/>
      <c r="T24" s="74">
        <v>0</v>
      </c>
      <c r="U24" s="75"/>
      <c r="V24" s="73"/>
      <c r="W24" s="77">
        <f t="shared" si="2"/>
        <v>0</v>
      </c>
      <c r="X24" s="20">
        <v>0</v>
      </c>
      <c r="Y24" s="41">
        <v>0</v>
      </c>
      <c r="Z24" s="1"/>
    </row>
    <row r="25" spans="1:26" ht="9" customHeight="1">
      <c r="A25" s="1"/>
      <c r="B25" s="42"/>
      <c r="C25" s="42"/>
      <c r="D25" s="43"/>
      <c r="E25" s="44"/>
      <c r="F25" s="45"/>
      <c r="G25" s="1"/>
      <c r="H25" s="1"/>
      <c r="I25" s="1"/>
      <c r="J25" s="1"/>
      <c r="K25" s="1"/>
      <c r="L25" s="42"/>
      <c r="M25" s="42"/>
      <c r="N25" s="1"/>
      <c r="O25" s="42"/>
      <c r="P25" s="42"/>
      <c r="Q25" s="1"/>
      <c r="R25" s="1"/>
      <c r="S25" s="1"/>
      <c r="T25" s="1"/>
      <c r="U25" s="42"/>
      <c r="V25" s="42"/>
      <c r="W25" s="1"/>
      <c r="X25" s="37"/>
      <c r="Y25" s="37"/>
      <c r="Z25" s="1"/>
    </row>
    <row r="26" spans="1:26" ht="15.75" customHeight="1">
      <c r="A26" s="1"/>
      <c r="B26" s="150" t="s">
        <v>25</v>
      </c>
      <c r="C26" s="78"/>
      <c r="D26" s="46">
        <v>10.6</v>
      </c>
      <c r="E26" s="10">
        <f>D26/SUM(D12,D16,D26,D31,D39,D43)</f>
        <v>0.13316582914572864</v>
      </c>
      <c r="F26" s="11">
        <f>E26*F51</f>
        <v>52498.89698492462</v>
      </c>
      <c r="G26" s="1"/>
      <c r="H26" s="117">
        <v>0</v>
      </c>
      <c r="I26" s="127"/>
      <c r="J26" s="67"/>
      <c r="K26" s="119">
        <v>0.33329999999999999</v>
      </c>
      <c r="L26" s="120"/>
      <c r="M26" s="16"/>
      <c r="N26" s="117">
        <v>0</v>
      </c>
      <c r="O26" s="126"/>
      <c r="P26" s="16"/>
      <c r="Q26" s="119">
        <v>0</v>
      </c>
      <c r="R26" s="119"/>
      <c r="S26" s="13"/>
      <c r="T26" s="117">
        <v>0.66669999999999996</v>
      </c>
      <c r="U26" s="123"/>
      <c r="V26" s="18"/>
      <c r="W26" s="19">
        <f t="shared" ref="W26:W27" si="3">SUM(H26:T26)</f>
        <v>1</v>
      </c>
      <c r="X26" s="20"/>
      <c r="Y26" s="21"/>
      <c r="Z26" s="1"/>
    </row>
    <row r="27" spans="1:26" ht="15.75" customHeight="1" thickBot="1">
      <c r="A27" s="1"/>
      <c r="B27" s="151"/>
      <c r="C27" s="78"/>
      <c r="D27" s="49"/>
      <c r="E27" s="23"/>
      <c r="F27" s="24"/>
      <c r="G27" s="25"/>
      <c r="H27" s="118">
        <f>H26*D26</f>
        <v>0</v>
      </c>
      <c r="I27" s="128"/>
      <c r="J27" s="79"/>
      <c r="K27" s="121">
        <f>K26*F26</f>
        <v>17497.882365075377</v>
      </c>
      <c r="L27" s="122"/>
      <c r="M27" s="27"/>
      <c r="N27" s="118">
        <f>N26*H26</f>
        <v>0</v>
      </c>
      <c r="O27" s="124"/>
      <c r="P27" s="27"/>
      <c r="Q27" s="121">
        <f>Q26*K26</f>
        <v>0</v>
      </c>
      <c r="R27" s="121"/>
      <c r="S27" s="26"/>
      <c r="T27" s="118">
        <f>T26*F26</f>
        <v>35001.014619849244</v>
      </c>
      <c r="U27" s="124"/>
      <c r="V27" s="27"/>
      <c r="W27" s="28">
        <f t="shared" si="3"/>
        <v>52498.89698492462</v>
      </c>
      <c r="X27" s="20"/>
      <c r="Y27" s="21"/>
      <c r="Z27" s="1"/>
    </row>
    <row r="28" spans="1:26" ht="27" customHeight="1" thickBot="1">
      <c r="A28" s="1"/>
      <c r="B28" s="151"/>
      <c r="C28" s="78"/>
      <c r="D28" s="56"/>
      <c r="E28" s="57"/>
      <c r="F28" s="58"/>
      <c r="G28" s="1"/>
      <c r="H28" s="50"/>
      <c r="I28" s="50"/>
      <c r="J28" s="1"/>
      <c r="K28" s="80">
        <v>14367</v>
      </c>
      <c r="L28" s="81" t="s">
        <v>26</v>
      </c>
      <c r="M28" s="42"/>
      <c r="N28" s="50"/>
      <c r="O28" s="54"/>
      <c r="P28" s="42"/>
      <c r="Q28" s="53"/>
      <c r="R28" s="53"/>
      <c r="S28" s="1"/>
      <c r="T28" s="133">
        <v>17450</v>
      </c>
      <c r="U28" s="134" t="s">
        <v>27</v>
      </c>
      <c r="V28" s="42"/>
      <c r="W28" s="55"/>
      <c r="X28" s="20"/>
      <c r="Y28" s="21"/>
      <c r="Z28" s="1"/>
    </row>
    <row r="29" spans="1:26" ht="30.75" customHeight="1">
      <c r="A29" s="1"/>
      <c r="B29" s="152"/>
      <c r="C29" s="78"/>
      <c r="D29" s="56"/>
      <c r="E29" s="57"/>
      <c r="F29" s="58"/>
      <c r="G29" s="1"/>
      <c r="H29" s="50"/>
      <c r="I29" s="50"/>
      <c r="J29" s="1"/>
      <c r="K29" s="83"/>
      <c r="L29" s="84"/>
      <c r="M29" s="42"/>
      <c r="N29" s="50"/>
      <c r="O29" s="54"/>
      <c r="P29" s="42"/>
      <c r="Q29" s="53"/>
      <c r="R29" s="53"/>
      <c r="S29" s="1"/>
      <c r="T29" s="135">
        <v>12610</v>
      </c>
      <c r="U29" s="145" t="s">
        <v>28</v>
      </c>
      <c r="V29" s="42"/>
      <c r="W29" s="55"/>
      <c r="X29" s="20">
        <f>SUM(K28,K29,T28,T29)</f>
        <v>44427</v>
      </c>
      <c r="Y29" s="41">
        <f>F26-X29</f>
        <v>8071.8969849246205</v>
      </c>
      <c r="Z29" s="1"/>
    </row>
    <row r="30" spans="1:26" ht="9.75" customHeight="1">
      <c r="A30" s="1"/>
      <c r="B30" s="42"/>
      <c r="C30" s="42"/>
      <c r="D30" s="43"/>
      <c r="E30" s="44"/>
      <c r="F30" s="45"/>
      <c r="G30" s="1"/>
      <c r="H30" s="1"/>
      <c r="I30" s="1"/>
      <c r="J30" s="1"/>
      <c r="K30" s="37"/>
      <c r="L30" s="42"/>
      <c r="M30" s="42"/>
      <c r="N30" s="1"/>
      <c r="O30" s="42"/>
      <c r="P30" s="42"/>
      <c r="Q30" s="1"/>
      <c r="R30" s="1"/>
      <c r="S30" s="1"/>
      <c r="T30" s="1"/>
      <c r="U30" s="42"/>
      <c r="V30" s="42"/>
      <c r="W30" s="1"/>
      <c r="X30" s="37"/>
      <c r="Y30" s="37"/>
      <c r="Z30" s="1"/>
    </row>
    <row r="31" spans="1:26" ht="15.75" customHeight="1">
      <c r="A31" s="1"/>
      <c r="B31" s="150" t="s">
        <v>29</v>
      </c>
      <c r="C31" s="78"/>
      <c r="D31" s="46">
        <v>5.6</v>
      </c>
      <c r="E31" s="10">
        <f>D31/SUM(D12,D16,D26,D31,D39,D43)</f>
        <v>7.0351758793969835E-2</v>
      </c>
      <c r="F31" s="11">
        <f>E31*F51</f>
        <v>27735.266331658288</v>
      </c>
      <c r="G31" s="1"/>
      <c r="H31" s="117">
        <v>0.1429</v>
      </c>
      <c r="I31" s="125"/>
      <c r="J31" s="47"/>
      <c r="K31" s="119">
        <v>0.17860000000000001</v>
      </c>
      <c r="L31" s="120"/>
      <c r="M31" s="16"/>
      <c r="N31" s="117">
        <v>0.35709999999999997</v>
      </c>
      <c r="O31" s="126"/>
      <c r="P31" s="16"/>
      <c r="Q31" s="119">
        <v>0</v>
      </c>
      <c r="R31" s="119"/>
      <c r="S31" s="13"/>
      <c r="T31" s="117">
        <v>0.32140000000000002</v>
      </c>
      <c r="U31" s="123"/>
      <c r="V31" s="18"/>
      <c r="W31" s="19">
        <f t="shared" ref="W31:W32" si="4">SUM(H31:T31)</f>
        <v>1</v>
      </c>
      <c r="X31" s="20"/>
      <c r="Y31" s="21"/>
      <c r="Z31" s="1"/>
    </row>
    <row r="32" spans="1:26" ht="36" customHeight="1" thickBot="1">
      <c r="A32" s="1"/>
      <c r="B32" s="152"/>
      <c r="C32" s="78"/>
      <c r="D32" s="49"/>
      <c r="E32" s="23"/>
      <c r="F32" s="24"/>
      <c r="G32" s="25"/>
      <c r="H32" s="118">
        <f>H31*F31</f>
        <v>3963.3695587939692</v>
      </c>
      <c r="I32" s="118"/>
      <c r="J32" s="26"/>
      <c r="K32" s="121">
        <f>K31*F31</f>
        <v>4953.5185668341701</v>
      </c>
      <c r="L32" s="122"/>
      <c r="M32" s="27"/>
      <c r="N32" s="118">
        <f>N31*F31</f>
        <v>9904.2636070351746</v>
      </c>
      <c r="O32" s="124"/>
      <c r="P32" s="27"/>
      <c r="Q32" s="121">
        <f>Q31*F31</f>
        <v>0</v>
      </c>
      <c r="R32" s="121"/>
      <c r="S32" s="26"/>
      <c r="T32" s="118">
        <f>T31*F31</f>
        <v>8914.1145989949746</v>
      </c>
      <c r="U32" s="124"/>
      <c r="V32" s="27"/>
      <c r="W32" s="28">
        <f t="shared" si="4"/>
        <v>27735.266331658284</v>
      </c>
      <c r="X32" s="20">
        <v>0</v>
      </c>
      <c r="Y32" s="86"/>
      <c r="Z32" s="1"/>
    </row>
    <row r="33" spans="1:26" ht="30.75" thickBot="1">
      <c r="A33" s="1"/>
      <c r="B33" s="87"/>
      <c r="C33" s="78"/>
      <c r="D33" s="88"/>
      <c r="E33" s="89"/>
      <c r="F33" s="90"/>
      <c r="G33" s="91"/>
      <c r="H33" s="92"/>
      <c r="I33" s="92"/>
      <c r="J33" s="93"/>
      <c r="K33" s="94"/>
      <c r="L33" s="95"/>
      <c r="M33" s="96"/>
      <c r="N33" s="136">
        <v>14250</v>
      </c>
      <c r="O33" s="137" t="s">
        <v>30</v>
      </c>
      <c r="P33" s="96"/>
      <c r="Q33" s="94"/>
      <c r="R33" s="94"/>
      <c r="S33" s="93"/>
      <c r="T33" s="92"/>
      <c r="U33" s="97"/>
      <c r="V33" s="96"/>
      <c r="W33" s="98"/>
      <c r="X33" s="20"/>
      <c r="Y33" s="41"/>
      <c r="Z33" s="1"/>
    </row>
    <row r="34" spans="1:26" ht="45">
      <c r="A34" s="1"/>
      <c r="B34" s="87"/>
      <c r="C34" s="78"/>
      <c r="D34" s="88"/>
      <c r="E34" s="89"/>
      <c r="F34" s="90"/>
      <c r="G34" s="91"/>
      <c r="H34" s="92"/>
      <c r="I34" s="92"/>
      <c r="J34" s="93"/>
      <c r="K34" s="94"/>
      <c r="L34" s="95"/>
      <c r="M34" s="96"/>
      <c r="N34" s="138">
        <v>10700</v>
      </c>
      <c r="O34" s="139" t="s">
        <v>31</v>
      </c>
      <c r="P34" s="96"/>
      <c r="Q34" s="94"/>
      <c r="R34" s="94"/>
      <c r="S34" s="93"/>
      <c r="T34" s="92"/>
      <c r="U34" s="97"/>
      <c r="V34" s="96"/>
      <c r="W34" s="98"/>
      <c r="X34" s="20">
        <f>SUM(N33,N34)</f>
        <v>24950</v>
      </c>
      <c r="Y34" s="41">
        <f>F31-X34</f>
        <v>2785.2663316582875</v>
      </c>
      <c r="Z34" s="1"/>
    </row>
    <row r="35" spans="1:26" ht="9" customHeight="1">
      <c r="A35" s="1"/>
      <c r="B35" s="42"/>
      <c r="C35" s="42"/>
      <c r="D35" s="43"/>
      <c r="E35" s="44"/>
      <c r="F35" s="45"/>
      <c r="G35" s="1"/>
      <c r="H35" s="1"/>
      <c r="I35" s="1"/>
      <c r="J35" s="1"/>
      <c r="K35" s="1"/>
      <c r="L35" s="42"/>
      <c r="M35" s="42"/>
      <c r="N35" s="1"/>
      <c r="O35" s="42"/>
      <c r="P35" s="42"/>
      <c r="Q35" s="1"/>
      <c r="R35" s="1"/>
      <c r="S35" s="1"/>
      <c r="T35" s="1"/>
      <c r="U35" s="42"/>
      <c r="V35" s="42"/>
      <c r="W35" s="1"/>
      <c r="X35" s="37"/>
      <c r="Y35" s="37"/>
      <c r="Z35" s="1"/>
    </row>
    <row r="36" spans="1:26" ht="15.75" customHeight="1">
      <c r="A36" s="1"/>
      <c r="B36" s="150" t="s">
        <v>32</v>
      </c>
      <c r="C36" s="78"/>
      <c r="D36" s="46">
        <v>3.6</v>
      </c>
      <c r="E36" s="10">
        <v>0</v>
      </c>
      <c r="F36" s="11">
        <f>E36*F51</f>
        <v>0</v>
      </c>
      <c r="G36" s="1"/>
      <c r="H36" s="117">
        <v>0</v>
      </c>
      <c r="I36" s="125"/>
      <c r="J36" s="47"/>
      <c r="K36" s="119">
        <v>0</v>
      </c>
      <c r="L36" s="120"/>
      <c r="M36" s="16"/>
      <c r="N36" s="117">
        <v>0</v>
      </c>
      <c r="O36" s="126"/>
      <c r="P36" s="16"/>
      <c r="Q36" s="119">
        <v>0</v>
      </c>
      <c r="R36" s="119"/>
      <c r="S36" s="13"/>
      <c r="T36" s="117">
        <v>0</v>
      </c>
      <c r="U36" s="123"/>
      <c r="V36" s="18"/>
      <c r="W36" s="19">
        <f t="shared" ref="W36:W37" si="5">SUM(H36:T36)</f>
        <v>0</v>
      </c>
      <c r="X36" s="20"/>
      <c r="Y36" s="21"/>
      <c r="Z36" s="1"/>
    </row>
    <row r="37" spans="1:26" ht="15.75" customHeight="1">
      <c r="A37" s="1"/>
      <c r="B37" s="152"/>
      <c r="C37" s="78"/>
      <c r="D37" s="68"/>
      <c r="E37" s="69"/>
      <c r="F37" s="70"/>
      <c r="G37" s="1"/>
      <c r="H37" s="129">
        <f>H36*D36</f>
        <v>0</v>
      </c>
      <c r="I37" s="129"/>
      <c r="J37" s="99"/>
      <c r="K37" s="130">
        <f>K36*F36</f>
        <v>0</v>
      </c>
      <c r="L37" s="131"/>
      <c r="M37" s="100"/>
      <c r="N37" s="129">
        <f>N36*H36</f>
        <v>0</v>
      </c>
      <c r="O37" s="132"/>
      <c r="P37" s="100"/>
      <c r="Q37" s="130">
        <f>Q36*K36</f>
        <v>0</v>
      </c>
      <c r="R37" s="130"/>
      <c r="S37" s="99"/>
      <c r="T37" s="129">
        <f>T36*N36</f>
        <v>0</v>
      </c>
      <c r="U37" s="132"/>
      <c r="V37" s="100"/>
      <c r="W37" s="101">
        <f t="shared" si="5"/>
        <v>0</v>
      </c>
      <c r="X37" s="20">
        <v>0</v>
      </c>
      <c r="Y37" s="41">
        <v>0</v>
      </c>
      <c r="Z37" s="1"/>
    </row>
    <row r="38" spans="1:26" ht="10.5" customHeight="1">
      <c r="A38" s="1"/>
      <c r="B38" s="42"/>
      <c r="C38" s="42"/>
      <c r="D38" s="43"/>
      <c r="E38" s="44"/>
      <c r="F38" s="45"/>
      <c r="G38" s="1"/>
      <c r="H38" s="102"/>
      <c r="I38" s="102"/>
      <c r="J38" s="102"/>
      <c r="K38" s="102"/>
      <c r="L38" s="103"/>
      <c r="M38" s="103"/>
      <c r="N38" s="102"/>
      <c r="O38" s="103"/>
      <c r="P38" s="103"/>
      <c r="Q38" s="102"/>
      <c r="R38" s="102"/>
      <c r="S38" s="102"/>
      <c r="T38" s="102"/>
      <c r="U38" s="103"/>
      <c r="V38" s="103"/>
      <c r="W38" s="102"/>
      <c r="X38" s="37"/>
      <c r="Y38" s="37"/>
      <c r="Z38" s="1"/>
    </row>
    <row r="39" spans="1:26" ht="15.75" customHeight="1">
      <c r="A39" s="1"/>
      <c r="B39" s="150" t="s">
        <v>33</v>
      </c>
      <c r="C39" s="78"/>
      <c r="D39" s="46">
        <v>4.2</v>
      </c>
      <c r="E39" s="10">
        <f>D39/SUM(D12,D16,D26,D31,D39,D43)</f>
        <v>5.2763819095477386E-2</v>
      </c>
      <c r="F39" s="11">
        <f>E39*F51</f>
        <v>20801.449748743718</v>
      </c>
      <c r="G39" s="1"/>
      <c r="H39" s="117">
        <v>0.18759999999999999</v>
      </c>
      <c r="I39" s="125"/>
      <c r="J39" s="47"/>
      <c r="K39" s="119">
        <v>0.125</v>
      </c>
      <c r="L39" s="120"/>
      <c r="M39" s="16"/>
      <c r="N39" s="117">
        <v>0.375</v>
      </c>
      <c r="O39" s="126"/>
      <c r="P39" s="16"/>
      <c r="Q39" s="119">
        <v>0</v>
      </c>
      <c r="R39" s="119"/>
      <c r="S39" s="13"/>
      <c r="T39" s="117">
        <v>0.31240000000000001</v>
      </c>
      <c r="U39" s="123"/>
      <c r="V39" s="18"/>
      <c r="W39" s="19">
        <f t="shared" ref="W39:W40" si="6">SUM(H39:T39)</f>
        <v>1</v>
      </c>
      <c r="X39" s="20"/>
      <c r="Y39" s="21"/>
      <c r="Z39" s="1"/>
    </row>
    <row r="40" spans="1:26" ht="15.75" customHeight="1" thickBot="1">
      <c r="A40" s="1"/>
      <c r="B40" s="152"/>
      <c r="C40" s="78"/>
      <c r="D40" s="49"/>
      <c r="E40" s="23"/>
      <c r="F40" s="24"/>
      <c r="G40" s="25"/>
      <c r="H40" s="118">
        <f>H39*F39</f>
        <v>3902.3519728643214</v>
      </c>
      <c r="I40" s="118"/>
      <c r="J40" s="26"/>
      <c r="K40" s="121">
        <f>K39*F39</f>
        <v>2600.1812185929648</v>
      </c>
      <c r="L40" s="122"/>
      <c r="M40" s="27"/>
      <c r="N40" s="118">
        <f>N39*F39</f>
        <v>7800.5436557788944</v>
      </c>
      <c r="O40" s="124"/>
      <c r="P40" s="27"/>
      <c r="Q40" s="121">
        <f>Q39*K39</f>
        <v>0</v>
      </c>
      <c r="R40" s="121"/>
      <c r="S40" s="26"/>
      <c r="T40" s="118">
        <f>T39*F39</f>
        <v>6498.3729015075378</v>
      </c>
      <c r="U40" s="124"/>
      <c r="V40" s="27"/>
      <c r="W40" s="28">
        <f t="shared" si="6"/>
        <v>20801.449748743718</v>
      </c>
      <c r="X40" s="20">
        <v>0</v>
      </c>
      <c r="Y40" s="41"/>
      <c r="Z40" s="1"/>
    </row>
    <row r="41" spans="1:26" ht="83.25" customHeight="1">
      <c r="A41" s="1"/>
      <c r="B41" s="87"/>
      <c r="C41" s="78"/>
      <c r="D41" s="88"/>
      <c r="E41" s="89"/>
      <c r="F41" s="90"/>
      <c r="G41" s="91"/>
      <c r="H41" s="92"/>
      <c r="I41" s="92"/>
      <c r="J41" s="93"/>
      <c r="K41" s="94"/>
      <c r="L41" s="95"/>
      <c r="M41" s="96"/>
      <c r="N41" s="92"/>
      <c r="O41" s="97"/>
      <c r="P41" s="96"/>
      <c r="Q41" s="94"/>
      <c r="R41" s="94"/>
      <c r="S41" s="104"/>
      <c r="T41" s="146">
        <v>13508</v>
      </c>
      <c r="U41" s="147" t="s">
        <v>34</v>
      </c>
      <c r="V41" s="105"/>
      <c r="W41" s="98"/>
      <c r="X41" s="20">
        <f>SUM(N41,T41)</f>
        <v>13508</v>
      </c>
      <c r="Y41" s="41">
        <f>F39-X41</f>
        <v>7293.4497487437184</v>
      </c>
      <c r="Z41" s="1"/>
    </row>
    <row r="42" spans="1:26" ht="10.5" customHeight="1">
      <c r="A42" s="1"/>
      <c r="B42" s="42"/>
      <c r="C42" s="42"/>
      <c r="D42" s="43"/>
      <c r="E42" s="44"/>
      <c r="F42" s="45"/>
      <c r="G42" s="1"/>
      <c r="H42" s="1"/>
      <c r="I42" s="1"/>
      <c r="J42" s="1"/>
      <c r="K42" s="1"/>
      <c r="L42" s="42"/>
      <c r="M42" s="42"/>
      <c r="N42" s="1"/>
      <c r="O42" s="42"/>
      <c r="P42" s="42"/>
      <c r="Q42" s="1"/>
      <c r="R42" s="1"/>
      <c r="S42" s="1"/>
      <c r="T42" s="91"/>
      <c r="U42" s="106"/>
      <c r="V42" s="42"/>
      <c r="W42" s="1"/>
      <c r="X42" s="37"/>
      <c r="Y42" s="37"/>
      <c r="Z42" s="1"/>
    </row>
    <row r="43" spans="1:26" ht="15.75" customHeight="1">
      <c r="A43" s="1"/>
      <c r="B43" s="150" t="s">
        <v>35</v>
      </c>
      <c r="C43" s="78"/>
      <c r="D43" s="46">
        <v>8</v>
      </c>
      <c r="E43" s="10">
        <f>D43/SUM(D12,D16,D26,D31,D39,D43)</f>
        <v>0.10050251256281406</v>
      </c>
      <c r="F43" s="11">
        <f>E43*F51</f>
        <v>39621.809045226124</v>
      </c>
      <c r="G43" s="1"/>
      <c r="H43" s="117">
        <v>0.2858</v>
      </c>
      <c r="I43" s="117"/>
      <c r="J43" s="13"/>
      <c r="K43" s="119">
        <v>0.2571</v>
      </c>
      <c r="L43" s="120"/>
      <c r="M43" s="16"/>
      <c r="N43" s="117">
        <v>0.2</v>
      </c>
      <c r="O43" s="126"/>
      <c r="P43" s="16"/>
      <c r="Q43" s="119">
        <v>0</v>
      </c>
      <c r="R43" s="119"/>
      <c r="S43" s="13"/>
      <c r="T43" s="117">
        <v>0.2571</v>
      </c>
      <c r="U43" s="123"/>
      <c r="V43" s="18"/>
      <c r="W43" s="19">
        <f t="shared" ref="W43:W44" si="7">SUM(H43:T43)</f>
        <v>0.99999999999999989</v>
      </c>
      <c r="X43" s="20"/>
      <c r="Y43" s="21"/>
      <c r="Z43" s="1"/>
    </row>
    <row r="44" spans="1:26" ht="15.75" customHeight="1">
      <c r="A44" s="1"/>
      <c r="B44" s="151"/>
      <c r="C44" s="78"/>
      <c r="D44" s="49"/>
      <c r="E44" s="23"/>
      <c r="F44" s="24"/>
      <c r="G44" s="25"/>
      <c r="H44" s="118">
        <f>H43*F43</f>
        <v>11323.913025125627</v>
      </c>
      <c r="I44" s="118"/>
      <c r="J44" s="26"/>
      <c r="K44" s="121">
        <f>K43*F43</f>
        <v>10186.767105527637</v>
      </c>
      <c r="L44" s="122"/>
      <c r="M44" s="27"/>
      <c r="N44" s="118">
        <f>N43*F43</f>
        <v>7924.3618090452255</v>
      </c>
      <c r="O44" s="124"/>
      <c r="P44" s="27"/>
      <c r="Q44" s="121">
        <f>Q43*K43</f>
        <v>0</v>
      </c>
      <c r="R44" s="121"/>
      <c r="S44" s="26"/>
      <c r="T44" s="118">
        <f>T43*F43</f>
        <v>10186.767105527637</v>
      </c>
      <c r="U44" s="124"/>
      <c r="V44" s="27"/>
      <c r="W44" s="28">
        <f t="shared" si="7"/>
        <v>39621.809045226124</v>
      </c>
      <c r="X44" s="20"/>
      <c r="Y44" s="21"/>
      <c r="Z44" s="1"/>
    </row>
    <row r="45" spans="1:26" ht="43.5" customHeight="1">
      <c r="A45" s="1"/>
      <c r="B45" s="151"/>
      <c r="C45" s="56"/>
      <c r="D45" s="68"/>
      <c r="E45" s="107"/>
      <c r="F45" s="107"/>
      <c r="G45" s="1"/>
      <c r="H45" s="50"/>
      <c r="I45" s="50"/>
      <c r="J45" s="1"/>
      <c r="K45" s="51">
        <v>17773</v>
      </c>
      <c r="L45" s="52" t="s">
        <v>36</v>
      </c>
      <c r="M45" s="42"/>
      <c r="N45" s="50"/>
      <c r="O45" s="54"/>
      <c r="P45" s="42"/>
      <c r="Q45" s="53"/>
      <c r="R45" s="53"/>
      <c r="S45" s="1"/>
      <c r="T45" s="32">
        <v>10000</v>
      </c>
      <c r="U45" s="82" t="s">
        <v>37</v>
      </c>
      <c r="V45" s="42"/>
      <c r="W45" s="55"/>
      <c r="X45" s="20"/>
      <c r="Y45" s="21"/>
      <c r="Z45" s="1"/>
    </row>
    <row r="46" spans="1:26" ht="45" customHeight="1">
      <c r="A46" s="1"/>
      <c r="B46" s="151"/>
      <c r="C46" s="56"/>
      <c r="D46" s="68"/>
      <c r="E46" s="69"/>
      <c r="F46" s="70"/>
      <c r="G46" s="1"/>
      <c r="H46" s="50"/>
      <c r="I46" s="50"/>
      <c r="J46" s="1"/>
      <c r="K46" s="59">
        <v>10402</v>
      </c>
      <c r="L46" s="60" t="s">
        <v>38</v>
      </c>
      <c r="M46" s="42"/>
      <c r="N46" s="50"/>
      <c r="O46" s="54"/>
      <c r="P46" s="42"/>
      <c r="Q46" s="53"/>
      <c r="R46" s="53"/>
      <c r="S46" s="1"/>
      <c r="T46" s="108"/>
      <c r="U46" s="85"/>
      <c r="V46" s="42"/>
      <c r="W46" s="55"/>
      <c r="X46" s="20"/>
      <c r="Y46" s="21"/>
      <c r="Z46" s="1"/>
    </row>
    <row r="47" spans="1:26" ht="15.75" customHeight="1">
      <c r="A47" s="1"/>
      <c r="B47" s="151"/>
      <c r="C47" s="56"/>
      <c r="D47" s="68"/>
      <c r="E47" s="107"/>
      <c r="F47" s="107"/>
      <c r="G47" s="1"/>
      <c r="H47" s="50"/>
      <c r="I47" s="50"/>
      <c r="J47" s="1"/>
      <c r="K47" s="35"/>
      <c r="L47" s="109"/>
      <c r="M47" s="42"/>
      <c r="N47" s="50"/>
      <c r="O47" s="54"/>
      <c r="P47" s="42"/>
      <c r="Q47" s="53"/>
      <c r="R47" s="53"/>
      <c r="S47" s="1"/>
      <c r="T47" s="108"/>
      <c r="U47" s="85"/>
      <c r="V47" s="42"/>
      <c r="W47" s="55"/>
      <c r="X47" s="20"/>
      <c r="Y47" s="21"/>
      <c r="Z47" s="1"/>
    </row>
    <row r="48" spans="1:26" ht="15.75" customHeight="1">
      <c r="A48" s="1"/>
      <c r="B48" s="152"/>
      <c r="C48" s="56"/>
      <c r="D48" s="68"/>
      <c r="E48" s="107"/>
      <c r="F48" s="107"/>
      <c r="G48" s="1"/>
      <c r="H48" s="50"/>
      <c r="I48" s="50"/>
      <c r="J48" s="1"/>
      <c r="K48" s="35"/>
      <c r="L48" s="109"/>
      <c r="M48" s="42"/>
      <c r="N48" s="50"/>
      <c r="O48" s="54"/>
      <c r="P48" s="42"/>
      <c r="Q48" s="53"/>
      <c r="R48" s="53"/>
      <c r="S48" s="1"/>
      <c r="T48" s="108"/>
      <c r="U48" s="85"/>
      <c r="V48" s="42"/>
      <c r="W48" s="55"/>
      <c r="X48" s="20">
        <f>SUM(K45,K46,K47,K48, T45)</f>
        <v>38175</v>
      </c>
      <c r="Y48" s="41">
        <f>F43-X48</f>
        <v>1446.809045226124</v>
      </c>
      <c r="Z48" s="1"/>
    </row>
    <row r="49" spans="1:26" ht="15.75" customHeight="1">
      <c r="A49" s="1"/>
      <c r="B49" s="110"/>
      <c r="C49" s="1"/>
      <c r="D49" s="43"/>
      <c r="E49" s="1"/>
      <c r="F49" s="1"/>
      <c r="G49" s="1"/>
      <c r="H49" s="1"/>
      <c r="I49" s="1"/>
      <c r="J49" s="1"/>
      <c r="K49" s="37"/>
      <c r="L49" s="42"/>
      <c r="M49" s="42"/>
      <c r="N49" s="1"/>
      <c r="O49" s="42"/>
      <c r="P49" s="42"/>
      <c r="Q49" s="1"/>
      <c r="R49" s="1"/>
      <c r="S49" s="1"/>
      <c r="T49" s="1"/>
      <c r="U49" s="42"/>
      <c r="V49" s="42"/>
      <c r="W49" s="1"/>
      <c r="X49" s="111"/>
      <c r="Y49" s="111"/>
      <c r="Z49" s="1"/>
    </row>
    <row r="50" spans="1:26" ht="15.75" customHeight="1">
      <c r="A50" s="1"/>
      <c r="B50" s="56"/>
      <c r="C50" s="140" t="s">
        <v>40</v>
      </c>
      <c r="D50" s="112">
        <f t="shared" ref="D50:F50" si="8">SUM(D12:D43)</f>
        <v>99.999999999999986</v>
      </c>
      <c r="E50" s="113">
        <f t="shared" si="8"/>
        <v>0.99999999999999989</v>
      </c>
      <c r="F50" s="114">
        <f t="shared" si="8"/>
        <v>394237</v>
      </c>
      <c r="G50" s="1"/>
      <c r="H50" s="143"/>
      <c r="I50" s="143"/>
      <c r="J50" s="1"/>
      <c r="K50" s="141"/>
      <c r="L50" s="142"/>
      <c r="M50" s="42"/>
      <c r="N50" s="143"/>
      <c r="O50" s="143"/>
      <c r="P50" s="1"/>
      <c r="Q50" s="141"/>
      <c r="R50" s="141"/>
      <c r="S50" s="1"/>
      <c r="T50" s="143"/>
      <c r="U50" s="143"/>
      <c r="V50" s="1"/>
      <c r="W50" s="144"/>
      <c r="X50" s="20"/>
      <c r="Y50" s="21"/>
      <c r="Z50" s="1"/>
    </row>
    <row r="51" spans="1:26" ht="24" customHeight="1">
      <c r="A51" s="1"/>
      <c r="B51" s="154" t="s">
        <v>39</v>
      </c>
      <c r="C51" s="155"/>
      <c r="D51" s="155"/>
      <c r="E51" s="156"/>
      <c r="F51" s="115">
        <v>394237</v>
      </c>
      <c r="G51" s="1"/>
      <c r="H51" s="143"/>
      <c r="I51" s="143"/>
      <c r="J51" s="1"/>
      <c r="K51" s="141"/>
      <c r="L51" s="141"/>
      <c r="M51" s="1"/>
      <c r="N51" s="143"/>
      <c r="O51" s="143"/>
      <c r="P51" s="1"/>
      <c r="Q51" s="141"/>
      <c r="R51" s="141"/>
      <c r="S51" s="1"/>
      <c r="T51" s="143"/>
      <c r="U51" s="143"/>
      <c r="V51" s="1"/>
      <c r="W51" s="144"/>
      <c r="X51" s="20">
        <f t="shared" ref="X51:Y51" si="9">SUM(X12:X48)</f>
        <v>303438</v>
      </c>
      <c r="Y51" s="148">
        <f t="shared" si="9"/>
        <v>90798.999999999971</v>
      </c>
      <c r="Z51" s="1"/>
    </row>
    <row r="52" spans="1:26" ht="45" customHeight="1">
      <c r="A52" s="1"/>
      <c r="B52" s="116"/>
      <c r="C52" s="116"/>
      <c r="D52" s="116"/>
      <c r="E52" s="116"/>
      <c r="F52" s="70"/>
      <c r="G52" s="1"/>
      <c r="H52" s="143"/>
      <c r="I52" s="143"/>
      <c r="J52" s="1"/>
      <c r="K52" s="141"/>
      <c r="L52" s="141"/>
      <c r="M52" s="1"/>
      <c r="N52" s="143"/>
      <c r="O52" s="143"/>
      <c r="P52" s="1"/>
      <c r="Q52" s="141"/>
      <c r="R52" s="141"/>
      <c r="S52" s="1"/>
      <c r="T52" s="143"/>
      <c r="U52" s="143"/>
      <c r="V52" s="1"/>
      <c r="W52" s="144"/>
      <c r="X52" s="20"/>
      <c r="Y52" s="149" t="s">
        <v>41</v>
      </c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/>
    <row r="55" spans="1:26" ht="15.75" customHeight="1"/>
    <row r="56" spans="1:26" ht="15.75" customHeight="1"/>
    <row r="57" spans="1:26" ht="15.75" customHeight="1"/>
    <row r="58" spans="1:26" ht="15.75" customHeight="1"/>
    <row r="59" spans="1:26" ht="15.75" customHeight="1"/>
    <row r="60" spans="1:26" ht="15.75" customHeight="1"/>
    <row r="61" spans="1:26" ht="15.75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sheetProtection algorithmName="SHA-512" hashValue="qULAiwButIFfY6QKyBvd75AQa71K8mw3h85kHM8WWqFQO6ebxwAe6/td37GjtOYKJpiVGHIE+iNAfTDi9OL58A==" saltValue="ZV+CZIDnY/N36EpgUhYK4A==" spinCount="100000" sheet="1" objects="1" scenarios="1" selectLockedCells="1" selectUnlockedCells="1"/>
  <mergeCells count="19">
    <mergeCell ref="B5:Y7"/>
    <mergeCell ref="B8:Y8"/>
    <mergeCell ref="H10:I10"/>
    <mergeCell ref="K10:L10"/>
    <mergeCell ref="N10:O10"/>
    <mergeCell ref="Q10:R10"/>
    <mergeCell ref="T10:U10"/>
    <mergeCell ref="B10:C10"/>
    <mergeCell ref="B31:B32"/>
    <mergeCell ref="B36:B37"/>
    <mergeCell ref="B39:B40"/>
    <mergeCell ref="B43:B48"/>
    <mergeCell ref="B51:E51"/>
    <mergeCell ref="B26:B29"/>
    <mergeCell ref="B12:B19"/>
    <mergeCell ref="C12:C14"/>
    <mergeCell ref="C16:C19"/>
    <mergeCell ref="B21:B24"/>
    <mergeCell ref="C21:C22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Fund Culture</dc:creator>
  <cp:lastModifiedBy>National Fund Culture</cp:lastModifiedBy>
  <dcterms:created xsi:type="dcterms:W3CDTF">2023-12-18T10:37:51Z</dcterms:created>
  <dcterms:modified xsi:type="dcterms:W3CDTF">2023-12-21T12:31:44Z</dcterms:modified>
</cp:coreProperties>
</file>